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5525" windowHeight="8835" activeTab="2"/>
  </bookViews>
  <sheets>
    <sheet name="Einnahmen" sheetId="1" r:id="rId1"/>
    <sheet name="Ausgaben" sheetId="2" r:id="rId2"/>
    <sheet name="Beitragsberechnung" sheetId="3" r:id="rId3"/>
  </sheets>
  <calcPr calcId="125725"/>
</workbook>
</file>

<file path=xl/calcChain.xml><?xml version="1.0" encoding="utf-8"?>
<calcChain xmlns="http://schemas.openxmlformats.org/spreadsheetml/2006/main">
  <c r="B12" i="1"/>
  <c r="B13"/>
  <c r="C31" i="2"/>
  <c r="D31"/>
  <c r="D14"/>
  <c r="C14"/>
  <c r="C4"/>
  <c r="F22"/>
  <c r="F24"/>
  <c r="F25"/>
  <c r="F21"/>
  <c r="G38"/>
  <c r="F47"/>
  <c r="F20" i="3" s="1"/>
  <c r="C6" i="2"/>
  <c r="C5"/>
  <c r="F26"/>
  <c r="G26"/>
  <c r="E26" i="1"/>
  <c r="F26"/>
  <c r="G47" i="2" s="1"/>
  <c r="C7" i="1"/>
  <c r="C7" i="2" s="1"/>
  <c r="B31" s="1"/>
  <c r="F31" s="1"/>
  <c r="F33" s="1"/>
  <c r="G33" s="1"/>
  <c r="G48" s="1"/>
  <c r="G13" i="3" s="1"/>
  <c r="F14" i="2"/>
  <c r="F16" s="1"/>
  <c r="G16" s="1"/>
  <c r="C12" i="1"/>
  <c r="F12"/>
  <c r="C13"/>
  <c r="F13"/>
  <c r="B14"/>
  <c r="C14"/>
  <c r="F14" s="1"/>
  <c r="F15" s="1"/>
  <c r="E22"/>
  <c r="F22" s="1"/>
  <c r="F24" s="1"/>
  <c r="C11" i="3"/>
  <c r="D11"/>
  <c r="D30"/>
  <c r="D28"/>
  <c r="D29"/>
  <c r="D31" s="1"/>
  <c r="B16" i="1"/>
  <c r="B11" i="3" s="1"/>
  <c r="F11" s="1"/>
  <c r="G11" s="1"/>
  <c r="G15" s="1"/>
  <c r="G45" i="2" l="1"/>
  <c r="G31" i="3"/>
  <c r="G20"/>
  <c r="G40" i="2"/>
  <c r="G46"/>
  <c r="G19" i="3" s="1"/>
  <c r="G22" s="1"/>
  <c r="F29" i="1"/>
  <c r="B26" i="3" l="1"/>
  <c r="D26" s="1"/>
  <c r="D34"/>
  <c r="D36" s="1"/>
  <c r="G51" i="2"/>
  <c r="G32" i="3"/>
</calcChain>
</file>

<file path=xl/sharedStrings.xml><?xml version="1.0" encoding="utf-8"?>
<sst xmlns="http://schemas.openxmlformats.org/spreadsheetml/2006/main" count="83" uniqueCount="56">
  <si>
    <t>Teilnehmer vollen Beitrag</t>
  </si>
  <si>
    <t>Leiter</t>
  </si>
  <si>
    <t>Kind</t>
  </si>
  <si>
    <t>Kind erm.</t>
  </si>
  <si>
    <t>Beiträge</t>
  </si>
  <si>
    <t>Gesamt</t>
  </si>
  <si>
    <t>Teilnehmer</t>
  </si>
  <si>
    <t>Platz</t>
  </si>
  <si>
    <t>Tage</t>
  </si>
  <si>
    <t>Platzkosten</t>
  </si>
  <si>
    <t>sonst. Kosten Platz</t>
  </si>
  <si>
    <t>Busse</t>
  </si>
  <si>
    <t>56-ger Bus Hin und Rückfahrt</t>
  </si>
  <si>
    <t>Verpflegung</t>
  </si>
  <si>
    <t>pro Person und Tag</t>
  </si>
  <si>
    <t>Platzgebühr</t>
  </si>
  <si>
    <t>Essen</t>
  </si>
  <si>
    <t>Sonstiges</t>
  </si>
  <si>
    <t>Zuschüsse</t>
  </si>
  <si>
    <t>Teilnehmer Geschwistererm.</t>
  </si>
  <si>
    <t>Teilnehmer insgesamt</t>
  </si>
  <si>
    <t>Teilnehmer Geschwistererm..</t>
  </si>
  <si>
    <t>Verpflegungstage</t>
  </si>
  <si>
    <t>Stadt Nürnberg</t>
  </si>
  <si>
    <t>Einnahmen Beitrag</t>
  </si>
  <si>
    <t>Ausgaben</t>
  </si>
  <si>
    <t>Verpfl. Pau.</t>
  </si>
  <si>
    <t>Finanzierung der Fahrt</t>
  </si>
  <si>
    <t>Materialkostenberechnung</t>
  </si>
  <si>
    <t>Pauschale</t>
  </si>
  <si>
    <t>Materialpauschale</t>
  </si>
  <si>
    <t>Finanzierung</t>
  </si>
  <si>
    <t>Beitragsberechung</t>
  </si>
  <si>
    <t>pro Teilnehm.</t>
  </si>
  <si>
    <t>Beitrag</t>
  </si>
  <si>
    <t>für Material</t>
  </si>
  <si>
    <r>
      <t xml:space="preserve">Bezirk´s Jugendring </t>
    </r>
    <r>
      <rPr>
        <sz val="5"/>
        <rFont val="Dresdner Bank AG"/>
        <family val="2"/>
      </rPr>
      <t>Schätzung</t>
    </r>
  </si>
  <si>
    <t>Defizit Beitrag</t>
  </si>
  <si>
    <t>Ausgaben Fixkosten (Platz, Bus, Essen)</t>
  </si>
  <si>
    <t>Zuschuss Stadt Nürnberg</t>
  </si>
  <si>
    <t>Übernachtungstage</t>
  </si>
  <si>
    <t>pro Tag und Teilnehmer</t>
  </si>
  <si>
    <t>Kalkulationsgrundlage von Vorjahren</t>
  </si>
  <si>
    <t>Extra Km</t>
  </si>
  <si>
    <t>Samstag</t>
  </si>
  <si>
    <t>LKW</t>
  </si>
  <si>
    <t>Fiat Ducato</t>
  </si>
  <si>
    <t>??</t>
  </si>
  <si>
    <t xml:space="preserve"> € km-Gelder</t>
  </si>
  <si>
    <t>Pauschal</t>
  </si>
  <si>
    <t>Bilanz</t>
  </si>
  <si>
    <t>Sonstige Kosten (Aufnäher, Shirts)</t>
  </si>
  <si>
    <t>Bitte nur die gelb Hintgerlegten Felder ändern</t>
  </si>
  <si>
    <t>Ausgaben für Kinderlager 08</t>
  </si>
  <si>
    <t>Einnahmen für Kinderlager 08</t>
  </si>
  <si>
    <t>Beitragsberechnung für Kinderlager08</t>
  </si>
</sst>
</file>

<file path=xl/styles.xml><?xml version="1.0" encoding="utf-8"?>
<styleSheet xmlns="http://schemas.openxmlformats.org/spreadsheetml/2006/main">
  <numFmts count="7">
    <numFmt numFmtId="43" formatCode="_-* #,##0.00\ _€_-;\-* #,##0.00\ _€_-;_-* &quot;-&quot;??\ _€_-;_-@_-"/>
    <numFmt numFmtId="178" formatCode="_-* #,##0.00\ &quot;EUR&quot;_-;\-* #,##0.00\ &quot;EUR&quot;_-;_-* &quot;-&quot;??\ &quot;EUR&quot;_-;_-@_-"/>
    <numFmt numFmtId="183" formatCode="#,##0_ ;\-#,##0\ "/>
    <numFmt numFmtId="184" formatCode="#,##0.00\ [$DM-407]"/>
    <numFmt numFmtId="185" formatCode="#,##0.00\ [$EUR];[Red]\-#,##0.00\ [$EUR]"/>
    <numFmt numFmtId="186" formatCode="#,##0.00\ _D_M"/>
    <numFmt numFmtId="187" formatCode="#,##0.00\ [$€-1]"/>
  </numFmts>
  <fonts count="8">
    <font>
      <sz val="10"/>
      <name val="Dresdner Bank AG"/>
    </font>
    <font>
      <sz val="10"/>
      <name val="Dresdner Bank AG"/>
    </font>
    <font>
      <b/>
      <sz val="10"/>
      <name val="Dresdner Bank AG"/>
      <family val="2"/>
    </font>
    <font>
      <sz val="24"/>
      <name val="Dresdner Bank AG Titel"/>
      <family val="2"/>
    </font>
    <font>
      <b/>
      <u/>
      <sz val="10"/>
      <name val="Dresdner Bank AG"/>
      <family val="2"/>
    </font>
    <font>
      <sz val="10"/>
      <name val="Dresdner Bank AG"/>
      <family val="2"/>
    </font>
    <font>
      <b/>
      <sz val="10"/>
      <color indexed="10"/>
      <name val="Dresdner Bank AG"/>
      <family val="2"/>
    </font>
    <font>
      <sz val="5"/>
      <name val="Dresdner Bank AG"/>
      <family val="2"/>
    </font>
  </fonts>
  <fills count="5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</fills>
  <borders count="2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78" fontId="1" fillId="0" borderId="0" applyFont="0" applyFill="0" applyBorder="0" applyAlignment="0" applyProtection="0"/>
  </cellStyleXfs>
  <cellXfs count="111">
    <xf numFmtId="0" fontId="0" fillId="0" borderId="0" xfId="0"/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2" borderId="0" xfId="0" applyFill="1" applyBorder="1"/>
    <xf numFmtId="0" fontId="2" fillId="2" borderId="0" xfId="0" applyFont="1" applyFill="1" applyAlignment="1">
      <alignment horizontal="center"/>
    </xf>
    <xf numFmtId="0" fontId="0" fillId="0" borderId="0" xfId="0" applyFill="1"/>
    <xf numFmtId="0" fontId="2" fillId="0" borderId="0" xfId="0" applyFont="1" applyFill="1" applyAlignment="1">
      <alignment horizontal="center"/>
    </xf>
    <xf numFmtId="178" fontId="0" fillId="0" borderId="0" xfId="0" applyNumberFormat="1" applyFill="1"/>
    <xf numFmtId="178" fontId="0" fillId="0" borderId="0" xfId="2" applyFont="1" applyFill="1"/>
    <xf numFmtId="0" fontId="4" fillId="0" borderId="0" xfId="0" applyFont="1" applyFill="1"/>
    <xf numFmtId="0" fontId="0" fillId="0" borderId="2" xfId="0" applyFill="1" applyBorder="1"/>
    <xf numFmtId="0" fontId="4" fillId="0" borderId="0" xfId="0" applyFont="1"/>
    <xf numFmtId="0" fontId="2" fillId="0" borderId="4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center"/>
    </xf>
    <xf numFmtId="0" fontId="0" fillId="2" borderId="5" xfId="0" applyFill="1" applyBorder="1"/>
    <xf numFmtId="0" fontId="0" fillId="2" borderId="6" xfId="0" applyFill="1" applyBorder="1"/>
    <xf numFmtId="0" fontId="2" fillId="2" borderId="7" xfId="0" applyFont="1" applyFill="1" applyBorder="1" applyAlignment="1">
      <alignment horizontal="center"/>
    </xf>
    <xf numFmtId="0" fontId="0" fillId="2" borderId="8" xfId="0" applyFill="1" applyBorder="1"/>
    <xf numFmtId="0" fontId="2" fillId="2" borderId="9" xfId="0" applyFont="1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0" fontId="2" fillId="2" borderId="12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183" fontId="2" fillId="0" borderId="0" xfId="2" applyNumberFormat="1" applyFont="1" applyFill="1" applyBorder="1" applyAlignment="1">
      <alignment horizontal="center"/>
    </xf>
    <xf numFmtId="183" fontId="2" fillId="2" borderId="0" xfId="0" applyNumberFormat="1" applyFont="1" applyFill="1" applyAlignment="1">
      <alignment horizontal="center"/>
    </xf>
    <xf numFmtId="0" fontId="2" fillId="0" borderId="13" xfId="0" applyFont="1" applyBorder="1"/>
    <xf numFmtId="0" fontId="2" fillId="0" borderId="14" xfId="0" applyFont="1" applyBorder="1"/>
    <xf numFmtId="178" fontId="2" fillId="3" borderId="0" xfId="0" applyNumberFormat="1" applyFont="1" applyFill="1"/>
    <xf numFmtId="178" fontId="2" fillId="3" borderId="0" xfId="0" applyNumberFormat="1" applyFont="1" applyFill="1" applyAlignment="1">
      <alignment horizontal="center"/>
    </xf>
    <xf numFmtId="178" fontId="0" fillId="3" borderId="0" xfId="0" applyNumberFormat="1" applyFill="1"/>
    <xf numFmtId="178" fontId="0" fillId="3" borderId="0" xfId="2" applyFont="1" applyFill="1"/>
    <xf numFmtId="178" fontId="0" fillId="3" borderId="15" xfId="0" applyNumberFormat="1" applyFill="1" applyBorder="1"/>
    <xf numFmtId="178" fontId="0" fillId="3" borderId="15" xfId="2" applyFont="1" applyFill="1" applyBorder="1"/>
    <xf numFmtId="0" fontId="0" fillId="3" borderId="0" xfId="0" applyFill="1"/>
    <xf numFmtId="0" fontId="0" fillId="3" borderId="5" xfId="0" applyFill="1" applyBorder="1"/>
    <xf numFmtId="0" fontId="0" fillId="3" borderId="7" xfId="0" applyFill="1" applyBorder="1"/>
    <xf numFmtId="0" fontId="6" fillId="0" borderId="0" xfId="0" applyFont="1"/>
    <xf numFmtId="178" fontId="0" fillId="0" borderId="0" xfId="2" applyFont="1"/>
    <xf numFmtId="0" fontId="2" fillId="0" borderId="0" xfId="0" applyFont="1"/>
    <xf numFmtId="0" fontId="2" fillId="0" borderId="0" xfId="0" applyFont="1" applyAlignment="1">
      <alignment horizontal="right"/>
    </xf>
    <xf numFmtId="178" fontId="2" fillId="3" borderId="0" xfId="0" applyNumberFormat="1" applyFont="1" applyFill="1" applyBorder="1"/>
    <xf numFmtId="178" fontId="2" fillId="3" borderId="0" xfId="2" applyFont="1" applyFill="1"/>
    <xf numFmtId="43" fontId="0" fillId="0" borderId="0" xfId="0" applyNumberFormat="1"/>
    <xf numFmtId="178" fontId="0" fillId="3" borderId="0" xfId="0" applyNumberFormat="1" applyFill="1" applyAlignment="1">
      <alignment horizontal="center"/>
    </xf>
    <xf numFmtId="185" fontId="0" fillId="3" borderId="0" xfId="0" applyNumberFormat="1" applyFill="1"/>
    <xf numFmtId="0" fontId="0" fillId="2" borderId="0" xfId="0" applyFill="1" applyAlignment="1">
      <alignment horizontal="center"/>
    </xf>
    <xf numFmtId="0" fontId="2" fillId="0" borderId="2" xfId="0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78" fontId="0" fillId="0" borderId="0" xfId="0" applyNumberFormat="1" applyFill="1" applyBorder="1"/>
    <xf numFmtId="178" fontId="0" fillId="0" borderId="2" xfId="0" applyNumberFormat="1" applyFill="1" applyBorder="1"/>
    <xf numFmtId="178" fontId="0" fillId="3" borderId="0" xfId="2" applyFont="1" applyFill="1" applyBorder="1"/>
    <xf numFmtId="178" fontId="2" fillId="3" borderId="11" xfId="0" applyNumberFormat="1" applyFont="1" applyFill="1" applyBorder="1"/>
    <xf numFmtId="178" fontId="2" fillId="3" borderId="16" xfId="0" applyNumberFormat="1" applyFont="1" applyFill="1" applyBorder="1"/>
    <xf numFmtId="178" fontId="2" fillId="0" borderId="0" xfId="0" applyNumberFormat="1" applyFont="1" applyFill="1" applyAlignment="1">
      <alignment horizontal="center"/>
    </xf>
    <xf numFmtId="0" fontId="2" fillId="0" borderId="0" xfId="0" applyFont="1" applyFill="1"/>
    <xf numFmtId="183" fontId="2" fillId="2" borderId="0" xfId="2" applyNumberFormat="1" applyFont="1" applyFill="1" applyAlignment="1">
      <alignment horizontal="center"/>
    </xf>
    <xf numFmtId="9" fontId="6" fillId="0" borderId="0" xfId="1" applyFont="1" applyFill="1" applyBorder="1" applyAlignment="1">
      <alignment horizontal="center"/>
    </xf>
    <xf numFmtId="0" fontId="0" fillId="0" borderId="0" xfId="0" applyFill="1" applyAlignment="1">
      <alignment horizontal="right"/>
    </xf>
    <xf numFmtId="178" fontId="0" fillId="3" borderId="0" xfId="2" applyFont="1" applyFill="1" applyAlignment="1">
      <alignment horizontal="center"/>
    </xf>
    <xf numFmtId="185" fontId="0" fillId="0" borderId="0" xfId="0" applyNumberFormat="1"/>
    <xf numFmtId="178" fontId="0" fillId="0" borderId="0" xfId="0" applyNumberFormat="1"/>
    <xf numFmtId="0" fontId="0" fillId="0" borderId="0" xfId="0" applyFill="1" applyAlignment="1">
      <alignment horizontal="center"/>
    </xf>
    <xf numFmtId="178" fontId="0" fillId="0" borderId="0" xfId="0" applyNumberFormat="1" applyFill="1" applyAlignment="1">
      <alignment horizontal="center"/>
    </xf>
    <xf numFmtId="186" fontId="2" fillId="3" borderId="0" xfId="0" applyNumberFormat="1" applyFont="1" applyFill="1"/>
    <xf numFmtId="186" fontId="2" fillId="0" borderId="0" xfId="0" applyNumberFormat="1" applyFont="1" applyFill="1"/>
    <xf numFmtId="186" fontId="0" fillId="0" borderId="2" xfId="0" applyNumberFormat="1" applyBorder="1"/>
    <xf numFmtId="186" fontId="0" fillId="0" borderId="0" xfId="0" applyNumberFormat="1"/>
    <xf numFmtId="186" fontId="2" fillId="3" borderId="0" xfId="2" applyNumberFormat="1" applyFont="1" applyFill="1"/>
    <xf numFmtId="186" fontId="2" fillId="0" borderId="0" xfId="2" applyNumberFormat="1" applyFont="1" applyFill="1"/>
    <xf numFmtId="186" fontId="0" fillId="0" borderId="2" xfId="2" applyNumberFormat="1" applyFont="1" applyFill="1" applyBorder="1"/>
    <xf numFmtId="186" fontId="0" fillId="0" borderId="0" xfId="2" applyNumberFormat="1" applyFont="1" applyFill="1"/>
    <xf numFmtId="186" fontId="2" fillId="3" borderId="11" xfId="0" applyNumberFormat="1" applyFont="1" applyFill="1" applyBorder="1"/>
    <xf numFmtId="186" fontId="2" fillId="0" borderId="0" xfId="0" applyNumberFormat="1" applyFont="1" applyFill="1" applyBorder="1"/>
    <xf numFmtId="186" fontId="0" fillId="0" borderId="0" xfId="0" applyNumberFormat="1" applyBorder="1"/>
    <xf numFmtId="186" fontId="2" fillId="3" borderId="16" xfId="0" applyNumberFormat="1" applyFont="1" applyFill="1" applyBorder="1"/>
    <xf numFmtId="187" fontId="2" fillId="3" borderId="0" xfId="0" applyNumberFormat="1" applyFont="1" applyFill="1"/>
    <xf numFmtId="187" fontId="2" fillId="3" borderId="0" xfId="2" applyNumberFormat="1" applyFont="1" applyFill="1"/>
    <xf numFmtId="187" fontId="0" fillId="0" borderId="0" xfId="0" applyNumberFormat="1"/>
    <xf numFmtId="187" fontId="2" fillId="0" borderId="2" xfId="0" applyNumberFormat="1" applyFont="1" applyFill="1" applyBorder="1"/>
    <xf numFmtId="187" fontId="2" fillId="0" borderId="0" xfId="0" applyNumberFormat="1" applyFont="1" applyFill="1" applyBorder="1"/>
    <xf numFmtId="187" fontId="2" fillId="3" borderId="15" xfId="0" applyNumberFormat="1" applyFont="1" applyFill="1" applyBorder="1"/>
    <xf numFmtId="178" fontId="0" fillId="4" borderId="17" xfId="2" applyFont="1" applyFill="1" applyBorder="1"/>
    <xf numFmtId="178" fontId="0" fillId="4" borderId="18" xfId="2" applyFont="1" applyFill="1" applyBorder="1"/>
    <xf numFmtId="178" fontId="0" fillId="4" borderId="19" xfId="2" applyFont="1" applyFill="1" applyBorder="1"/>
    <xf numFmtId="178" fontId="0" fillId="4" borderId="20" xfId="2" applyFont="1" applyFill="1" applyBorder="1"/>
    <xf numFmtId="187" fontId="2" fillId="4" borderId="17" xfId="2" applyNumberFormat="1" applyFont="1" applyFill="1" applyBorder="1" applyAlignment="1">
      <alignment horizontal="center"/>
    </xf>
    <xf numFmtId="183" fontId="2" fillId="4" borderId="19" xfId="2" applyNumberFormat="1" applyFont="1" applyFill="1" applyBorder="1" applyAlignment="1">
      <alignment horizontal="center"/>
    </xf>
    <xf numFmtId="187" fontId="2" fillId="4" borderId="5" xfId="2" applyNumberFormat="1" applyFont="1" applyFill="1" applyBorder="1"/>
    <xf numFmtId="0" fontId="2" fillId="4" borderId="10" xfId="0" applyFont="1" applyFill="1" applyBorder="1" applyAlignment="1">
      <alignment horizontal="center"/>
    </xf>
    <xf numFmtId="178" fontId="0" fillId="4" borderId="17" xfId="2" applyFont="1" applyFill="1" applyBorder="1" applyAlignment="1">
      <alignment horizontal="center"/>
    </xf>
    <xf numFmtId="178" fontId="0" fillId="4" borderId="19" xfId="2" applyFont="1" applyFill="1" applyBorder="1" applyAlignment="1">
      <alignment horizontal="center"/>
    </xf>
    <xf numFmtId="187" fontId="0" fillId="4" borderId="19" xfId="2" applyNumberFormat="1" applyFont="1" applyFill="1" applyBorder="1"/>
    <xf numFmtId="0" fontId="0" fillId="4" borderId="8" xfId="0" applyFill="1" applyBorder="1"/>
    <xf numFmtId="178" fontId="2" fillId="4" borderId="9" xfId="2" applyFont="1" applyFill="1" applyBorder="1"/>
    <xf numFmtId="0" fontId="0" fillId="4" borderId="10" xfId="0" applyFill="1" applyBorder="1"/>
    <xf numFmtId="178" fontId="0" fillId="4" borderId="21" xfId="2" applyFont="1" applyFill="1" applyBorder="1"/>
    <xf numFmtId="0" fontId="2" fillId="4" borderId="7" xfId="0" applyFont="1" applyFill="1" applyBorder="1" applyAlignment="1">
      <alignment horizontal="center"/>
    </xf>
    <xf numFmtId="0" fontId="2" fillId="4" borderId="9" xfId="0" applyFont="1" applyFill="1" applyBorder="1" applyAlignment="1">
      <alignment horizontal="center"/>
    </xf>
    <xf numFmtId="0" fontId="0" fillId="4" borderId="22" xfId="0" applyFill="1" applyBorder="1"/>
    <xf numFmtId="0" fontId="2" fillId="4" borderId="23" xfId="0" applyFont="1" applyFill="1" applyBorder="1" applyAlignment="1">
      <alignment horizontal="center"/>
    </xf>
    <xf numFmtId="184" fontId="0" fillId="4" borderId="20" xfId="0" applyNumberFormat="1" applyFill="1" applyBorder="1"/>
    <xf numFmtId="187" fontId="0" fillId="3" borderId="0" xfId="2" applyNumberFormat="1" applyFont="1" applyFill="1"/>
    <xf numFmtId="187" fontId="2" fillId="4" borderId="0" xfId="0" applyNumberFormat="1" applyFont="1" applyFill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</cellXfs>
  <cellStyles count="3">
    <cellStyle name="Prozent" xfId="1" builtinId="5"/>
    <cellStyle name="Standard" xfId="0" builtinId="0"/>
    <cellStyle name="Währung" xfId="2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9"/>
  <sheetViews>
    <sheetView zoomScaleNormal="100" zoomScaleSheetLayoutView="75" workbookViewId="0">
      <selection activeCell="F8" sqref="F8"/>
    </sheetView>
  </sheetViews>
  <sheetFormatPr baseColWidth="10" defaultRowHeight="12.75"/>
  <cols>
    <col min="2" max="2" width="12.42578125" customWidth="1"/>
    <col min="3" max="3" width="12.7109375" bestFit="1" customWidth="1"/>
    <col min="4" max="4" width="10.7109375" customWidth="1"/>
    <col min="5" max="5" width="11.7109375" customWidth="1"/>
    <col min="6" max="6" width="15.85546875" bestFit="1" customWidth="1"/>
  </cols>
  <sheetData>
    <row r="1" spans="1:8" ht="30">
      <c r="A1" s="109" t="s">
        <v>54</v>
      </c>
      <c r="B1" s="109"/>
      <c r="C1" s="109"/>
      <c r="D1" s="109"/>
      <c r="E1" s="109"/>
      <c r="F1" s="109"/>
      <c r="G1" s="109"/>
    </row>
    <row r="2" spans="1:8">
      <c r="H2" t="s">
        <v>52</v>
      </c>
    </row>
    <row r="3" spans="1:8" ht="13.5" thickBot="1">
      <c r="D3" s="3"/>
      <c r="E3" s="3"/>
      <c r="F3" s="3"/>
      <c r="G3" s="3"/>
      <c r="H3" s="3"/>
    </row>
    <row r="4" spans="1:8">
      <c r="A4" s="19" t="s">
        <v>1</v>
      </c>
      <c r="B4" s="20"/>
      <c r="C4" s="102">
        <v>19</v>
      </c>
      <c r="D4" s="3"/>
      <c r="E4" s="40" t="s">
        <v>4</v>
      </c>
      <c r="F4" s="41"/>
      <c r="G4" s="3"/>
      <c r="H4" s="3"/>
    </row>
    <row r="5" spans="1:8">
      <c r="A5" s="22" t="s">
        <v>0</v>
      </c>
      <c r="B5" s="6"/>
      <c r="C5" s="103">
        <v>27</v>
      </c>
      <c r="D5" s="3"/>
      <c r="E5" s="98" t="s">
        <v>2</v>
      </c>
      <c r="F5" s="99">
        <v>85</v>
      </c>
      <c r="G5" s="3"/>
      <c r="H5" s="3"/>
    </row>
    <row r="6" spans="1:8">
      <c r="A6" s="22" t="s">
        <v>19</v>
      </c>
      <c r="B6" s="6"/>
      <c r="C6" s="103">
        <v>16</v>
      </c>
      <c r="D6" s="3"/>
      <c r="E6" s="98" t="s">
        <v>3</v>
      </c>
      <c r="F6" s="99">
        <v>80</v>
      </c>
      <c r="G6" s="3"/>
      <c r="H6" s="3"/>
    </row>
    <row r="7" spans="1:8" ht="13.5" thickBot="1">
      <c r="A7" s="24" t="s">
        <v>20</v>
      </c>
      <c r="B7" s="25"/>
      <c r="C7" s="26">
        <f>SUM(C4:C6)</f>
        <v>62</v>
      </c>
      <c r="D7" s="3"/>
      <c r="E7" s="100" t="s">
        <v>1</v>
      </c>
      <c r="F7" s="101">
        <v>10</v>
      </c>
      <c r="G7" s="3"/>
      <c r="H7" s="3"/>
    </row>
    <row r="9" spans="1:8">
      <c r="A9" s="14" t="s">
        <v>4</v>
      </c>
    </row>
    <row r="11" spans="1:8">
      <c r="B11" s="1" t="s">
        <v>6</v>
      </c>
      <c r="C11" s="1" t="s">
        <v>4</v>
      </c>
      <c r="D11" s="1"/>
      <c r="E11" s="1"/>
      <c r="F11" s="1" t="s">
        <v>5</v>
      </c>
    </row>
    <row r="12" spans="1:8">
      <c r="A12" t="s">
        <v>2</v>
      </c>
      <c r="B12" s="7">
        <f>C5</f>
        <v>27</v>
      </c>
      <c r="C12" s="35">
        <f>F5</f>
        <v>85</v>
      </c>
      <c r="F12" s="33">
        <f>B12*C12</f>
        <v>2295</v>
      </c>
    </row>
    <row r="13" spans="1:8">
      <c r="A13" t="s">
        <v>3</v>
      </c>
      <c r="B13" s="7">
        <f>C6</f>
        <v>16</v>
      </c>
      <c r="C13" s="35">
        <f>F6</f>
        <v>80</v>
      </c>
      <c r="F13" s="33">
        <f>B13*C13</f>
        <v>1280</v>
      </c>
    </row>
    <row r="14" spans="1:8">
      <c r="A14" t="s">
        <v>1</v>
      </c>
      <c r="B14" s="7">
        <f>C4</f>
        <v>19</v>
      </c>
      <c r="C14" s="36">
        <f>F7</f>
        <v>10</v>
      </c>
      <c r="F14" s="33">
        <f>B14*C14</f>
        <v>190</v>
      </c>
    </row>
    <row r="15" spans="1:8" ht="13.5" thickBot="1">
      <c r="F15" s="58">
        <f>SUM(F12:F14)</f>
        <v>3765</v>
      </c>
    </row>
    <row r="16" spans="1:8">
      <c r="B16">
        <f>SUM(B12:B15)</f>
        <v>62</v>
      </c>
    </row>
    <row r="18" spans="1:6">
      <c r="A18" s="14" t="s">
        <v>18</v>
      </c>
    </row>
    <row r="19" spans="1:6">
      <c r="A19" s="14"/>
    </row>
    <row r="20" spans="1:6">
      <c r="A20" s="44" t="s">
        <v>23</v>
      </c>
    </row>
    <row r="21" spans="1:6" ht="13.5" thickBot="1">
      <c r="C21" s="7"/>
      <c r="D21" s="36"/>
      <c r="E21" s="36"/>
      <c r="F21" s="33"/>
    </row>
    <row r="22" spans="1:6" ht="13.5" thickBot="1">
      <c r="A22" t="s">
        <v>1</v>
      </c>
      <c r="B22" s="104"/>
      <c r="C22" s="105">
        <v>6</v>
      </c>
      <c r="D22" s="107">
        <v>15.5</v>
      </c>
      <c r="E22" s="107">
        <f>((Ausgaben!E5)+1)*C22*D22</f>
        <v>744</v>
      </c>
      <c r="F22" s="33">
        <f>E22</f>
        <v>744</v>
      </c>
    </row>
    <row r="23" spans="1:6">
      <c r="C23" s="7"/>
      <c r="D23" s="36"/>
      <c r="E23" s="36"/>
      <c r="F23" s="33"/>
    </row>
    <row r="24" spans="1:6" ht="13.5" thickBot="1">
      <c r="F24" s="58">
        <f>SUM(F21:F23)</f>
        <v>744</v>
      </c>
    </row>
    <row r="25" spans="1:6" ht="13.5" thickBot="1">
      <c r="A25" t="s">
        <v>36</v>
      </c>
      <c r="F25" s="44"/>
    </row>
    <row r="26" spans="1:6" ht="13.5" thickBot="1">
      <c r="C26" s="106">
        <v>360</v>
      </c>
      <c r="E26" s="107">
        <f>C26/1.95583</f>
        <v>184.06507723063865</v>
      </c>
      <c r="F26" s="57">
        <f>E26</f>
        <v>184.06507723063865</v>
      </c>
    </row>
    <row r="29" spans="1:6" ht="13.5" thickBot="1">
      <c r="F29" s="57">
        <f>F24+F26</f>
        <v>928.06507723063862</v>
      </c>
    </row>
  </sheetData>
  <mergeCells count="1">
    <mergeCell ref="A1:G1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topLeftCell="A13" workbookViewId="0">
      <selection activeCell="J21" sqref="J21"/>
    </sheetView>
  </sheetViews>
  <sheetFormatPr baseColWidth="10" defaultRowHeight="12.75"/>
  <cols>
    <col min="2" max="2" width="13.28515625" bestFit="1" customWidth="1"/>
    <col min="5" max="5" width="8.7109375" customWidth="1"/>
    <col min="6" max="6" width="13.85546875" customWidth="1"/>
    <col min="7" max="7" width="14" customWidth="1"/>
  </cols>
  <sheetData>
    <row r="1" spans="1:7" ht="30">
      <c r="A1" s="109" t="s">
        <v>53</v>
      </c>
      <c r="B1" s="109"/>
      <c r="C1" s="109"/>
      <c r="D1" s="109"/>
      <c r="E1" s="109"/>
      <c r="F1" s="109"/>
      <c r="G1" s="109"/>
    </row>
    <row r="3" spans="1:7" ht="13.5" thickBot="1">
      <c r="D3" s="3"/>
      <c r="E3" s="3"/>
      <c r="F3" s="3"/>
      <c r="G3" s="3"/>
    </row>
    <row r="4" spans="1:7">
      <c r="A4" s="19" t="s">
        <v>1</v>
      </c>
      <c r="B4" s="20"/>
      <c r="C4" s="21">
        <f>Einnahmen!C4</f>
        <v>19</v>
      </c>
      <c r="D4" s="12" t="s">
        <v>7</v>
      </c>
      <c r="E4" s="91">
        <v>1.75</v>
      </c>
      <c r="F4" s="15" t="s">
        <v>49</v>
      </c>
      <c r="G4" s="16"/>
    </row>
    <row r="5" spans="1:7" ht="13.5" thickBot="1">
      <c r="A5" s="22" t="s">
        <v>0</v>
      </c>
      <c r="B5" s="6"/>
      <c r="C5" s="23">
        <f>Einnahmen!C5</f>
        <v>27</v>
      </c>
      <c r="D5" s="12"/>
      <c r="E5" s="92">
        <v>7</v>
      </c>
      <c r="F5" s="17" t="s">
        <v>40</v>
      </c>
      <c r="G5" s="18"/>
    </row>
    <row r="6" spans="1:7">
      <c r="A6" s="22" t="s">
        <v>21</v>
      </c>
      <c r="B6" s="6"/>
      <c r="C6" s="23">
        <f>Einnahmen!C6</f>
        <v>16</v>
      </c>
      <c r="D6" s="14" t="s">
        <v>13</v>
      </c>
      <c r="E6" s="93">
        <v>4.25</v>
      </c>
      <c r="F6" s="31" t="s">
        <v>14</v>
      </c>
      <c r="G6" s="2"/>
    </row>
    <row r="7" spans="1:7" ht="13.5" thickBot="1">
      <c r="A7" s="24" t="s">
        <v>20</v>
      </c>
      <c r="B7" s="25"/>
      <c r="C7" s="26">
        <f>Einnahmen!C7</f>
        <v>62</v>
      </c>
      <c r="E7" s="94">
        <v>8</v>
      </c>
      <c r="F7" s="32" t="s">
        <v>22</v>
      </c>
      <c r="G7" s="5"/>
    </row>
    <row r="10" spans="1:7">
      <c r="F10" s="9"/>
    </row>
    <row r="11" spans="1:7">
      <c r="F11" s="9"/>
    </row>
    <row r="12" spans="1:7">
      <c r="A12" s="12" t="s">
        <v>7</v>
      </c>
      <c r="B12" s="29"/>
      <c r="C12" s="27"/>
      <c r="D12" s="28"/>
      <c r="F12" s="9"/>
    </row>
    <row r="13" spans="1:7">
      <c r="A13" s="8"/>
      <c r="B13" s="9" t="s">
        <v>6</v>
      </c>
      <c r="C13" s="59" t="s">
        <v>15</v>
      </c>
      <c r="D13" s="9" t="s">
        <v>8</v>
      </c>
      <c r="E13" s="8"/>
      <c r="F13" s="10"/>
    </row>
    <row r="14" spans="1:7">
      <c r="A14" s="60" t="s">
        <v>9</v>
      </c>
      <c r="B14" s="61">
        <v>55</v>
      </c>
      <c r="C14" s="33">
        <f>E4</f>
        <v>1.75</v>
      </c>
      <c r="D14" s="30">
        <f>E5</f>
        <v>7</v>
      </c>
      <c r="E14" s="8"/>
      <c r="F14" s="35">
        <f>B14*C14*D14</f>
        <v>673.75</v>
      </c>
    </row>
    <row r="15" spans="1:7">
      <c r="A15" s="60" t="s">
        <v>10</v>
      </c>
      <c r="B15" s="9"/>
      <c r="C15" s="11"/>
      <c r="D15" s="8"/>
      <c r="E15" s="8"/>
      <c r="F15" s="36">
        <v>0</v>
      </c>
    </row>
    <row r="16" spans="1:7" ht="13.5" thickBot="1">
      <c r="A16" s="8"/>
      <c r="B16" s="8"/>
      <c r="C16" s="8"/>
      <c r="D16" s="8"/>
      <c r="E16" s="8"/>
      <c r="F16" s="37">
        <f>SUM(F14:F15)</f>
        <v>673.75</v>
      </c>
      <c r="G16" s="69">
        <f>F16</f>
        <v>673.75</v>
      </c>
    </row>
    <row r="17" spans="1:8" ht="13.5" thickTop="1">
      <c r="A17" s="8"/>
      <c r="B17" s="8"/>
      <c r="C17" s="8"/>
      <c r="D17" s="8"/>
      <c r="E17" s="63"/>
      <c r="F17" s="62"/>
      <c r="G17" s="70"/>
      <c r="H17" s="48"/>
    </row>
    <row r="18" spans="1:8">
      <c r="A18" s="13"/>
      <c r="B18" s="13"/>
      <c r="C18" s="13"/>
      <c r="D18" s="13"/>
      <c r="E18" s="13"/>
      <c r="F18" s="13"/>
      <c r="G18" s="71"/>
    </row>
    <row r="19" spans="1:8">
      <c r="A19" s="8"/>
      <c r="B19" s="8"/>
      <c r="C19" s="8"/>
      <c r="D19" s="8"/>
      <c r="E19" s="8"/>
      <c r="F19" s="8"/>
      <c r="G19" s="72"/>
    </row>
    <row r="20" spans="1:8" ht="13.5" thickBot="1">
      <c r="A20" s="12" t="s">
        <v>11</v>
      </c>
      <c r="B20" t="s">
        <v>42</v>
      </c>
      <c r="D20" s="8"/>
      <c r="E20" s="8"/>
      <c r="F20" s="8"/>
      <c r="G20" s="72"/>
    </row>
    <row r="21" spans="1:8">
      <c r="A21" s="8"/>
      <c r="B21" s="87">
        <v>352</v>
      </c>
      <c r="C21" s="8" t="s">
        <v>12</v>
      </c>
      <c r="D21" s="8"/>
      <c r="E21" s="8"/>
      <c r="F21" s="36">
        <f>B21</f>
        <v>352</v>
      </c>
      <c r="G21" s="72"/>
    </row>
    <row r="22" spans="1:8" ht="13.5" thickBot="1">
      <c r="A22" s="8"/>
      <c r="B22" s="97">
        <v>250</v>
      </c>
      <c r="C22" s="8" t="s">
        <v>48</v>
      </c>
      <c r="D22" s="8"/>
      <c r="E22" s="8"/>
      <c r="F22" s="36">
        <f>B22</f>
        <v>250</v>
      </c>
      <c r="G22" s="72"/>
    </row>
    <row r="23" spans="1:8" ht="13.5" thickBot="1">
      <c r="A23" s="12" t="s">
        <v>45</v>
      </c>
      <c r="B23" s="1" t="s">
        <v>29</v>
      </c>
      <c r="C23" s="1" t="s">
        <v>43</v>
      </c>
      <c r="D23" s="8"/>
      <c r="E23" s="8"/>
      <c r="F23" s="36"/>
      <c r="G23" s="72"/>
    </row>
    <row r="24" spans="1:8">
      <c r="A24" s="8" t="s">
        <v>46</v>
      </c>
      <c r="B24" s="95">
        <v>0</v>
      </c>
      <c r="C24" s="64">
        <v>0.31</v>
      </c>
      <c r="D24" t="s">
        <v>44</v>
      </c>
      <c r="F24" s="36">
        <f>B24</f>
        <v>0</v>
      </c>
      <c r="G24" s="72"/>
    </row>
    <row r="25" spans="1:8" ht="13.5" thickBot="1">
      <c r="A25" s="8" t="s">
        <v>45</v>
      </c>
      <c r="B25" s="96">
        <v>300</v>
      </c>
      <c r="C25" s="64">
        <v>0.31</v>
      </c>
      <c r="D25" t="s">
        <v>44</v>
      </c>
      <c r="F25" s="36">
        <f>B25</f>
        <v>300</v>
      </c>
      <c r="G25" s="72"/>
    </row>
    <row r="26" spans="1:8" ht="13.5" thickBot="1">
      <c r="A26" t="s">
        <v>47</v>
      </c>
      <c r="F26" s="38">
        <f>SUM(F21:F25)</f>
        <v>902</v>
      </c>
      <c r="G26" s="69">
        <f>F26</f>
        <v>902</v>
      </c>
    </row>
    <row r="27" spans="1:8" ht="13.5" thickTop="1">
      <c r="A27" s="4"/>
      <c r="B27" s="4"/>
      <c r="C27" s="4"/>
      <c r="D27" s="4"/>
      <c r="E27" s="4"/>
      <c r="F27" s="4"/>
      <c r="G27" s="71"/>
    </row>
    <row r="28" spans="1:8">
      <c r="G28" s="72"/>
    </row>
    <row r="29" spans="1:8">
      <c r="A29" s="14" t="s">
        <v>13</v>
      </c>
      <c r="G29" s="72"/>
    </row>
    <row r="30" spans="1:8">
      <c r="B30" s="9" t="s">
        <v>6</v>
      </c>
      <c r="C30" s="59" t="s">
        <v>26</v>
      </c>
      <c r="D30" s="9" t="s">
        <v>8</v>
      </c>
      <c r="G30" s="72"/>
    </row>
    <row r="31" spans="1:8">
      <c r="A31" s="44" t="s">
        <v>16</v>
      </c>
      <c r="B31" s="7">
        <f>C7</f>
        <v>62</v>
      </c>
      <c r="C31" s="34">
        <f>E6</f>
        <v>4.25</v>
      </c>
      <c r="D31" s="7">
        <f>E7</f>
        <v>8</v>
      </c>
      <c r="F31" s="35">
        <f>B31*C31*D31</f>
        <v>2108</v>
      </c>
      <c r="G31" s="72"/>
    </row>
    <row r="32" spans="1:8">
      <c r="A32" s="44" t="s">
        <v>17</v>
      </c>
      <c r="F32" s="39"/>
      <c r="G32" s="72"/>
    </row>
    <row r="33" spans="1:7" ht="13.5" thickBot="1">
      <c r="C33" s="48"/>
      <c r="D33" s="48"/>
      <c r="E33" s="48"/>
      <c r="F33" s="37">
        <f>SUM(F31:F32)</f>
        <v>2108</v>
      </c>
      <c r="G33" s="73">
        <f>F33</f>
        <v>2108</v>
      </c>
    </row>
    <row r="34" spans="1:7" ht="13.5" thickTop="1">
      <c r="C34" s="48"/>
      <c r="D34" s="48"/>
      <c r="E34" s="63"/>
      <c r="F34" s="62"/>
      <c r="G34" s="74"/>
    </row>
    <row r="35" spans="1:7">
      <c r="A35" s="4"/>
      <c r="B35" s="4"/>
      <c r="C35" s="4"/>
      <c r="D35" s="4"/>
      <c r="E35" s="4"/>
      <c r="F35" s="55"/>
      <c r="G35" s="75"/>
    </row>
    <row r="36" spans="1:7">
      <c r="F36" s="54"/>
      <c r="G36" s="76"/>
    </row>
    <row r="37" spans="1:7">
      <c r="A37" s="14" t="s">
        <v>17</v>
      </c>
      <c r="F37" s="54"/>
      <c r="G37" s="76"/>
    </row>
    <row r="38" spans="1:7">
      <c r="F38" s="56"/>
      <c r="G38" s="73">
        <f>F38</f>
        <v>0</v>
      </c>
    </row>
    <row r="39" spans="1:7">
      <c r="G39" s="72"/>
    </row>
    <row r="40" spans="1:7" ht="13.5" thickBot="1">
      <c r="F40" s="45" t="s">
        <v>25</v>
      </c>
      <c r="G40" s="77">
        <f>G16+G26+G33</f>
        <v>3683.75</v>
      </c>
    </row>
    <row r="41" spans="1:7">
      <c r="F41" s="45"/>
      <c r="G41" s="78"/>
    </row>
    <row r="42" spans="1:7">
      <c r="A42" s="4"/>
      <c r="B42" s="4"/>
      <c r="C42" s="4"/>
      <c r="D42" s="4"/>
      <c r="E42" s="4"/>
      <c r="F42" s="4"/>
      <c r="G42" s="71"/>
    </row>
    <row r="43" spans="1:7">
      <c r="A43" s="3"/>
      <c r="B43" s="3"/>
      <c r="C43" s="3"/>
      <c r="D43" s="3"/>
      <c r="E43" s="3"/>
      <c r="F43" s="3"/>
      <c r="G43" s="79"/>
    </row>
    <row r="44" spans="1:7">
      <c r="A44" s="44" t="s">
        <v>27</v>
      </c>
      <c r="G44" s="72"/>
    </row>
    <row r="45" spans="1:7">
      <c r="F45" s="45" t="s">
        <v>24</v>
      </c>
      <c r="G45" s="69">
        <f>Einnahmen!F15</f>
        <v>3765</v>
      </c>
    </row>
    <row r="46" spans="1:7">
      <c r="F46" s="45" t="s">
        <v>39</v>
      </c>
      <c r="G46" s="47">
        <f>Einnahmen!F24</f>
        <v>744</v>
      </c>
    </row>
    <row r="47" spans="1:7">
      <c r="F47" s="45" t="str">
        <f>Einnahmen!A25</f>
        <v>Bezirk´s Jugendring Schätzung</v>
      </c>
      <c r="G47" s="47">
        <f>Einnahmen!F26</f>
        <v>184.06507723063865</v>
      </c>
    </row>
    <row r="48" spans="1:7">
      <c r="F48" s="45" t="s">
        <v>25</v>
      </c>
      <c r="G48" s="46">
        <f>G33+G26+G16</f>
        <v>3683.75</v>
      </c>
    </row>
    <row r="51" spans="6:7" ht="13.5" thickBot="1">
      <c r="F51" s="42" t="s">
        <v>35</v>
      </c>
      <c r="G51" s="80">
        <f>G47+G45+G46-G48</f>
        <v>1009.3150772306381</v>
      </c>
    </row>
  </sheetData>
  <mergeCells count="1">
    <mergeCell ref="A1:G1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G36"/>
  <sheetViews>
    <sheetView tabSelected="1" topLeftCell="A3" workbookViewId="0">
      <selection activeCell="G13" sqref="G13"/>
    </sheetView>
  </sheetViews>
  <sheetFormatPr baseColWidth="10" defaultRowHeight="12.75"/>
  <cols>
    <col min="2" max="2" width="13.140625" bestFit="1" customWidth="1"/>
    <col min="3" max="3" width="12.140625" bestFit="1" customWidth="1"/>
    <col min="4" max="4" width="13.7109375" bestFit="1" customWidth="1"/>
    <col min="5" max="5" width="6.28515625" customWidth="1"/>
    <col min="6" max="6" width="11.7109375" bestFit="1" customWidth="1"/>
    <col min="7" max="7" width="15.140625" bestFit="1" customWidth="1"/>
  </cols>
  <sheetData>
    <row r="1" spans="1:7" ht="30">
      <c r="A1" s="109" t="s">
        <v>55</v>
      </c>
      <c r="B1" s="109"/>
      <c r="C1" s="109"/>
      <c r="D1" s="109"/>
      <c r="E1" s="109"/>
      <c r="F1" s="109"/>
      <c r="G1" s="109"/>
    </row>
    <row r="3" spans="1:7" ht="13.5" thickBot="1"/>
    <row r="4" spans="1:7" ht="13.5" thickBot="1">
      <c r="A4" s="44" t="s">
        <v>30</v>
      </c>
      <c r="C4" s="90">
        <v>1.25</v>
      </c>
      <c r="D4" t="s">
        <v>41</v>
      </c>
    </row>
    <row r="8" spans="1:7">
      <c r="A8" s="44" t="s">
        <v>28</v>
      </c>
    </row>
    <row r="10" spans="1:7">
      <c r="B10" t="s">
        <v>6</v>
      </c>
      <c r="C10" t="s">
        <v>8</v>
      </c>
      <c r="D10" t="s">
        <v>29</v>
      </c>
    </row>
    <row r="11" spans="1:7">
      <c r="B11" s="51">
        <f>Einnahmen!B16</f>
        <v>62</v>
      </c>
      <c r="C11" s="51">
        <f>Ausgaben!E5+1</f>
        <v>8</v>
      </c>
      <c r="D11" s="49">
        <f>C4</f>
        <v>1.25</v>
      </c>
      <c r="F11" s="36">
        <f>B11*C11*D11</f>
        <v>620</v>
      </c>
      <c r="G11" s="81">
        <f>F11</f>
        <v>620</v>
      </c>
    </row>
    <row r="12" spans="1:7">
      <c r="B12" s="67" t="s">
        <v>51</v>
      </c>
      <c r="C12" s="67"/>
      <c r="D12" s="68"/>
      <c r="E12" s="8"/>
      <c r="F12" s="11"/>
      <c r="G12" s="108">
        <v>281.05</v>
      </c>
    </row>
    <row r="13" spans="1:7">
      <c r="E13" s="110" t="s">
        <v>38</v>
      </c>
      <c r="F13" s="110"/>
      <c r="G13" s="82">
        <f>Ausgaben!G48</f>
        <v>3683.75</v>
      </c>
    </row>
    <row r="14" spans="1:7">
      <c r="E14" s="110"/>
      <c r="F14" s="110"/>
      <c r="G14" s="83"/>
    </row>
    <row r="15" spans="1:7">
      <c r="F15" s="45" t="s">
        <v>25</v>
      </c>
      <c r="G15" s="81">
        <f>SUM(G11:G14)</f>
        <v>4584.8</v>
      </c>
    </row>
    <row r="16" spans="1:7">
      <c r="A16" s="4"/>
      <c r="B16" s="4"/>
      <c r="C16" s="4"/>
      <c r="D16" s="4"/>
      <c r="E16" s="4"/>
      <c r="F16" s="52"/>
      <c r="G16" s="84"/>
    </row>
    <row r="17" spans="1:7">
      <c r="A17" s="3"/>
      <c r="B17" s="3"/>
      <c r="C17" s="3"/>
      <c r="D17" s="3"/>
      <c r="E17" s="3"/>
      <c r="F17" s="53"/>
      <c r="G17" s="85"/>
    </row>
    <row r="18" spans="1:7">
      <c r="A18" s="44" t="s">
        <v>31</v>
      </c>
      <c r="G18" s="83"/>
    </row>
    <row r="19" spans="1:7">
      <c r="F19" s="45" t="s">
        <v>39</v>
      </c>
      <c r="G19" s="82">
        <f>Ausgaben!G46</f>
        <v>744</v>
      </c>
    </row>
    <row r="20" spans="1:7">
      <c r="F20" s="45" t="str">
        <f>Ausgaben!F47</f>
        <v>Bezirk´s Jugendring Schätzung</v>
      </c>
      <c r="G20" s="82">
        <f>Ausgaben!G47</f>
        <v>184.06507723063865</v>
      </c>
    </row>
    <row r="21" spans="1:7">
      <c r="G21" s="83"/>
    </row>
    <row r="22" spans="1:7">
      <c r="F22" s="45" t="s">
        <v>37</v>
      </c>
      <c r="G22" s="82">
        <f>G19+G20-G15</f>
        <v>-3656.7349227693617</v>
      </c>
    </row>
    <row r="23" spans="1:7">
      <c r="G23" s="83"/>
    </row>
    <row r="24" spans="1:7">
      <c r="A24" s="44" t="s">
        <v>32</v>
      </c>
      <c r="G24" s="83"/>
    </row>
    <row r="25" spans="1:7">
      <c r="G25" s="83"/>
    </row>
    <row r="26" spans="1:7">
      <c r="B26" s="50">
        <f>G22</f>
        <v>-3656.7349227693617</v>
      </c>
      <c r="C26" t="s">
        <v>33</v>
      </c>
      <c r="D26" s="36">
        <f>B26/(Einnahmen!C5+Einnahmen!C6)</f>
        <v>-85.040347041147939</v>
      </c>
      <c r="G26" s="83"/>
    </row>
    <row r="27" spans="1:7" ht="13.5" thickBot="1">
      <c r="D27" s="43"/>
      <c r="G27" s="83"/>
    </row>
    <row r="28" spans="1:7">
      <c r="B28" t="s">
        <v>2</v>
      </c>
      <c r="C28" s="87">
        <v>90</v>
      </c>
      <c r="D28" s="35">
        <f>C28*Einnahmen!C5</f>
        <v>2430</v>
      </c>
      <c r="G28" s="83"/>
    </row>
    <row r="29" spans="1:7">
      <c r="B29" t="s">
        <v>3</v>
      </c>
      <c r="C29" s="88">
        <v>80</v>
      </c>
      <c r="D29" s="36">
        <f>C29*Einnahmen!C6</f>
        <v>1280</v>
      </c>
      <c r="G29" s="83"/>
    </row>
    <row r="30" spans="1:7" ht="13.5" thickBot="1">
      <c r="B30" t="s">
        <v>1</v>
      </c>
      <c r="C30" s="89">
        <v>20</v>
      </c>
      <c r="D30" s="36">
        <f>C30*Einnahmen!C4</f>
        <v>380</v>
      </c>
      <c r="G30" s="83"/>
    </row>
    <row r="31" spans="1:7" ht="13.5" thickBot="1">
      <c r="D31" s="37">
        <f>SUM(D28:D30)</f>
        <v>4090</v>
      </c>
      <c r="F31" t="s">
        <v>34</v>
      </c>
      <c r="G31" s="81">
        <f>Einnahmen!F15</f>
        <v>3765</v>
      </c>
    </row>
    <row r="32" spans="1:7" ht="14.25" thickTop="1" thickBot="1">
      <c r="F32" t="s">
        <v>50</v>
      </c>
      <c r="G32" s="86">
        <f>G31+G22</f>
        <v>108.26507723063833</v>
      </c>
    </row>
    <row r="33" spans="4:7" ht="13.5" thickTop="1">
      <c r="G33" s="72"/>
    </row>
    <row r="34" spans="4:7">
      <c r="D34" s="65">
        <f>G22</f>
        <v>-3656.7349227693617</v>
      </c>
      <c r="G34" s="72"/>
    </row>
    <row r="36" spans="4:7">
      <c r="D36" s="66">
        <f>SUM(D31:D35)</f>
        <v>433.26507723063833</v>
      </c>
    </row>
  </sheetData>
  <mergeCells count="2">
    <mergeCell ref="A1:G1"/>
    <mergeCell ref="E13:F14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4294967294" r:id="rId1"/>
  <headerFooter alignWithMargins="0">
    <oddHeader>&amp;LThomas Kühnl&amp;CSeite &amp;P&amp;R&amp;D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Einnahmen</vt:lpstr>
      <vt:lpstr>Ausgaben</vt:lpstr>
      <vt:lpstr>Beitragsberechnung</vt:lpstr>
    </vt:vector>
  </TitlesOfParts>
  <Company>Dresdner Bank AG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Konzernlizenz</dc:creator>
  <cp:lastModifiedBy>Mona Schönfelder</cp:lastModifiedBy>
  <cp:lastPrinted>2005-03-27T22:07:35Z</cp:lastPrinted>
  <dcterms:created xsi:type="dcterms:W3CDTF">2002-02-22T10:04:45Z</dcterms:created>
  <dcterms:modified xsi:type="dcterms:W3CDTF">2012-01-20T11:15:32Z</dcterms:modified>
</cp:coreProperties>
</file>